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<sst xmlns="http://schemas.openxmlformats.org/spreadsheetml/2006/main" count="176" uniqueCount="162">
  <si>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</si>
  <si>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</si>
  <si>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</si>
  <si>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</si>
  <si>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</si>
  <si>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</si>
  <si>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</si>
  <si>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</si>
  <si>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</si>
  <si>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</si>
  <si>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</si>
  <si>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</si>
  <si>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</si>
  <si>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</si>
  <si>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</si>
  <si>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</si>
  <si>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</si>
  <si>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</si>
  <si>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</si>
  <si>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</si>
  <si>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</si>
  <si>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</si>
  <si>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</si>
  <si>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</si>
  <si>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</si>
  <si>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</si>
  <si>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</si>
  <si>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</si>
  <si>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</si>
  <si>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</si>
  <si>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</si>
  <si>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</si>
  <si>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</si>
  <si>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</si>
  <si>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</si>
  <si>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</si>
  <si>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</si>
  <si>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</si>
  <si>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</si>
  <si>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Превоз радника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</si>
  <si>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</si>
  <si>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</si>
  <si>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</si>
  <si>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</si>
  <si>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</si>
  <si>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</si>
  <si>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</si>
  <si>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</si>
  <si>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</si>
  <si>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</si>
  <si>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</si>
  <si>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</si>
  <si>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</si>
  <si>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</si>
  <si>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</si>
  <si>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</si>
  <si>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</si>
  <si>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</si>
  <si>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</si>
  <si>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</si>
  <si>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</si>
  <si>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</si>
  <si>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</si>
  <si>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</si>
  <si>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</si>
  <si>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</si>
  <si>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</si>
  <si>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</si>
  <si>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</si>
  <si>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</si>
  <si>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</si>
  <si>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</si>
  <si>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</si>
  <si>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</si>
  <si>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</si>
  <si>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</si>
  <si>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</si>
  <si>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</si>
  <si>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</si>
  <si>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Превоз радника 415100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</si>
  <si>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</si>
  <si>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</si>
  <si>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</si>
  <si>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</si>
  <si>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</si>
  <si>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</si>
  <si>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</si>
  <si>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</si>
  <si>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</si>
  <si>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Приходи по основу уговора за 2016. год. за болницу</t>
  </si>
  <si>
    <t>Приходи по основу уговора за 2016. год. за рехабилитацију</t>
  </si>
  <si>
    <t>Приходи по основу уговора за 2016. год. за амбулан.поликл. услуге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</si>
  <si>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</si>
  <si>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</si>
  <si>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</si>
  <si>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</si>
  <si>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</si>
  <si>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</si>
  <si>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</si>
  <si>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</si>
  <si>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</si>
  <si>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</si>
  <si>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</si>
  <si>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</si>
  <si>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</si>
  <si>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</si>
  <si>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</si>
  <si>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</si>
  <si>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</si>
  <si>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</si>
  <si>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</si>
  <si>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Материјал за посебне намене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</si>
  <si>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</si>
  <si>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</si>
  <si>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</si>
  <si>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</si>
  <si>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</si>
  <si>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</si>
  <si>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</si>
  <si>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</si>
  <si>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</si>
  <si>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</si>
  <si>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</si>
  <si>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</si>
  <si>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</si>
  <si>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</si>
  <si>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</si>
  <si>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</si>
  <si>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Пренос средстава из 2015 у 2016 год.</t>
  </si>
  <si>
    <t>Пренос из 2015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</si>
  <si>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</si>
  <si>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</si>
  <si>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</si>
  <si>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</si>
  <si>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</si>
  <si>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</si>
  <si>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</si>
  <si>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>ПРОЈЕКТОВАНИ БИЛАНС УСПЕХА ЗА 2017.ГОД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</si>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</sst>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34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3" fontId="48" fillId="37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" fillId="32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2" fillId="36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85">
      <selection activeCell="E97" sqref="E97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8" t="s">
        <v>137</v>
      </c>
      <c r="C1" s="68"/>
      <c r="H1" s="2" t="s">
        <v>55</v>
      </c>
    </row>
    <row r="2" spans="1:8" ht="22.5" customHeight="1">
      <c r="A2" s="3" t="s">
        <v>28</v>
      </c>
      <c r="B2" s="4" t="s">
        <v>29</v>
      </c>
      <c r="C2" s="3" t="s">
        <v>54</v>
      </c>
      <c r="D2" s="3" t="s">
        <v>30</v>
      </c>
      <c r="E2" s="3" t="s">
        <v>31</v>
      </c>
      <c r="F2" s="3" t="s">
        <v>133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63">
        <f>D4+E4+G4+H4+F4</f>
        <v>415255</v>
      </c>
      <c r="D4" s="63">
        <f>D5+D61</f>
        <v>700</v>
      </c>
      <c r="E4" s="63">
        <f>E5+E61</f>
        <v>331861</v>
      </c>
      <c r="F4" s="63">
        <f>F5+F61</f>
        <v>0</v>
      </c>
      <c r="G4" s="63">
        <f>G5+G61</f>
        <v>82639</v>
      </c>
      <c r="H4" s="63">
        <f>H5+H61</f>
        <v>55</v>
      </c>
    </row>
    <row r="5" spans="1:8" s="10" customFormat="1" ht="12.75">
      <c r="A5" s="8" t="s">
        <v>1</v>
      </c>
      <c r="B5" s="9" t="s">
        <v>35</v>
      </c>
      <c r="C5" s="64">
        <f>D5+E5+F5+G5+L17+H5</f>
        <v>413655</v>
      </c>
      <c r="D5" s="64">
        <f>D6+D9+D11+D15+D17+D19+D26+D36+D39+D42+D50+D54+D57</f>
        <v>700</v>
      </c>
      <c r="E5" s="64">
        <f>E6+E11+E15+E17+E19+E26+E29+E36+E39+E42+E50+E54+E57+E59</f>
        <v>331861</v>
      </c>
      <c r="F5" s="64">
        <f>F6+F11+F15+F17+F19+F26+F29+F36+F39+F42+F50+F54+F57+F59</f>
        <v>0</v>
      </c>
      <c r="G5" s="64">
        <f>G6+G11+G15+G17+G19+G26+G29+G36+G39+G42+G50+G54+G57+G59+G9</f>
        <v>81039</v>
      </c>
      <c r="H5" s="64">
        <f>SUM(H6,H11,H15,H17,H19,H26,H29,H36,H39,H42,H50)</f>
        <v>55</v>
      </c>
    </row>
    <row r="6" spans="1:8" ht="12.75">
      <c r="A6" s="11">
        <v>1</v>
      </c>
      <c r="B6" s="12" t="s">
        <v>36</v>
      </c>
      <c r="C6" s="33">
        <f>D6+E6+G6+H6</f>
        <v>196533</v>
      </c>
      <c r="D6" s="33">
        <f>D7</f>
        <v>0</v>
      </c>
      <c r="E6" s="33">
        <f>E7+E8</f>
        <v>168678</v>
      </c>
      <c r="F6" s="33">
        <f>F7+F8</f>
        <v>0</v>
      </c>
      <c r="G6" s="33">
        <f>G7+G8</f>
        <v>27855</v>
      </c>
      <c r="H6" s="33">
        <f>H7</f>
        <v>0</v>
      </c>
    </row>
    <row r="7" spans="1:8" s="10" customFormat="1" ht="12.75">
      <c r="A7" s="13" t="s">
        <v>2</v>
      </c>
      <c r="B7" s="14" t="s">
        <v>78</v>
      </c>
      <c r="C7" s="32">
        <f>D7+E7+G7+H7</f>
        <v>166746</v>
      </c>
      <c r="D7" s="32"/>
      <c r="E7" s="32">
        <v>143118</v>
      </c>
      <c r="F7" s="32"/>
      <c r="G7" s="32">
        <v>23628</v>
      </c>
      <c r="H7" s="32"/>
    </row>
    <row r="8" spans="1:9" s="10" customFormat="1" ht="15.75">
      <c r="A8" s="13" t="s">
        <v>3</v>
      </c>
      <c r="B8" s="14" t="s">
        <v>37</v>
      </c>
      <c r="C8" s="32">
        <f>D8+E8+G8+H8</f>
        <v>29787</v>
      </c>
      <c r="D8" s="32">
        <v>0</v>
      </c>
      <c r="E8" s="32">
        <v>25560</v>
      </c>
      <c r="F8" s="32"/>
      <c r="G8" s="32">
        <v>4227</v>
      </c>
      <c r="H8" s="32">
        <v>0</v>
      </c>
      <c r="I8" s="25"/>
    </row>
    <row r="9" spans="1:9" s="10" customFormat="1" ht="15.75">
      <c r="A9" s="55" t="s">
        <v>119</v>
      </c>
      <c r="B9" s="56" t="s">
        <v>140</v>
      </c>
      <c r="C9" s="57">
        <f>D9+E9+G9+H9</f>
        <v>432</v>
      </c>
      <c r="D9" s="57">
        <f>D10</f>
        <v>0</v>
      </c>
      <c r="E9" s="57">
        <f>E10</f>
        <v>0</v>
      </c>
      <c r="F9" s="57">
        <f>F10</f>
        <v>0</v>
      </c>
      <c r="G9" s="57">
        <f>G10</f>
        <v>432</v>
      </c>
      <c r="H9" s="57">
        <f>H10</f>
        <v>0</v>
      </c>
      <c r="I9" s="25"/>
    </row>
    <row r="10" spans="1:9" s="10" customFormat="1" ht="15.75">
      <c r="A10" s="13" t="s">
        <v>4</v>
      </c>
      <c r="B10" s="14" t="s">
        <v>141</v>
      </c>
      <c r="C10" s="51">
        <f>D10+E10+G10+H10</f>
        <v>432</v>
      </c>
      <c r="D10" s="32"/>
      <c r="E10" s="32"/>
      <c r="F10" s="32"/>
      <c r="G10" s="32">
        <v>432</v>
      </c>
      <c r="H10" s="32"/>
      <c r="I10" s="25"/>
    </row>
    <row r="11" spans="1:8" ht="12.75">
      <c r="A11" s="11">
        <v>3</v>
      </c>
      <c r="B11" s="12" t="s">
        <v>38</v>
      </c>
      <c r="C11" s="33">
        <f>D11+E11+F11+G11</f>
        <v>3407</v>
      </c>
      <c r="D11" s="33">
        <f>D12+D13+D14</f>
        <v>700</v>
      </c>
      <c r="E11" s="33">
        <f>E12+E13+E14</f>
        <v>1676</v>
      </c>
      <c r="F11" s="33">
        <f>F12+F13+F14</f>
        <v>0</v>
      </c>
      <c r="G11" s="33">
        <f>G12+G13+G14</f>
        <v>1031</v>
      </c>
      <c r="H11" s="33">
        <f>H12+H13+H14</f>
        <v>0</v>
      </c>
    </row>
    <row r="12" spans="1:8" s="10" customFormat="1" ht="25.5">
      <c r="A12" s="15" t="s">
        <v>8</v>
      </c>
      <c r="B12" s="16" t="s">
        <v>139</v>
      </c>
      <c r="C12" s="48">
        <f aca="true" t="shared" si="0" ref="C12:C19">D12+E12+G12+H12</f>
        <v>1030</v>
      </c>
      <c r="D12" s="31">
        <v>700</v>
      </c>
      <c r="E12" s="31">
        <v>330</v>
      </c>
      <c r="F12" s="45"/>
      <c r="G12" s="45"/>
      <c r="H12" s="45"/>
    </row>
    <row r="13" spans="1:8" s="10" customFormat="1" ht="12.75">
      <c r="A13" s="15" t="s">
        <v>9</v>
      </c>
      <c r="B13" s="16" t="s">
        <v>130</v>
      </c>
      <c r="C13" s="48">
        <f>D13+E13+F13+G13</f>
        <v>2302</v>
      </c>
      <c r="D13" s="45"/>
      <c r="E13" s="31">
        <v>1346</v>
      </c>
      <c r="F13" s="31"/>
      <c r="G13" s="31">
        <v>956</v>
      </c>
      <c r="H13" s="45"/>
    </row>
    <row r="14" spans="1:8" s="10" customFormat="1" ht="25.5">
      <c r="A14" s="29" t="s">
        <v>142</v>
      </c>
      <c r="B14" s="16" t="s">
        <v>88</v>
      </c>
      <c r="C14" s="48">
        <f t="shared" si="0"/>
        <v>75</v>
      </c>
      <c r="D14" s="31"/>
      <c r="E14" s="31"/>
      <c r="F14" s="31"/>
      <c r="G14" s="31">
        <v>75</v>
      </c>
      <c r="H14" s="45"/>
    </row>
    <row r="15" spans="1:8" ht="12.75">
      <c r="A15" s="11">
        <v>4</v>
      </c>
      <c r="B15" s="12" t="s">
        <v>39</v>
      </c>
      <c r="C15" s="33">
        <f t="shared" si="0"/>
        <v>7741</v>
      </c>
      <c r="D15" s="33">
        <f>D16</f>
        <v>0</v>
      </c>
      <c r="E15" s="33">
        <f>E16</f>
        <v>6831</v>
      </c>
      <c r="F15" s="33">
        <f>F16</f>
        <v>0</v>
      </c>
      <c r="G15" s="33">
        <f>G16</f>
        <v>910</v>
      </c>
      <c r="H15" s="33">
        <f>H16</f>
        <v>0</v>
      </c>
    </row>
    <row r="16" spans="1:8" s="10" customFormat="1" ht="12.75">
      <c r="A16" s="13" t="s">
        <v>10</v>
      </c>
      <c r="B16" s="14" t="s">
        <v>79</v>
      </c>
      <c r="C16" s="48">
        <f t="shared" si="0"/>
        <v>7741</v>
      </c>
      <c r="D16" s="32"/>
      <c r="E16" s="32">
        <v>6831</v>
      </c>
      <c r="F16" s="32"/>
      <c r="G16" s="32">
        <v>910</v>
      </c>
      <c r="H16" s="32"/>
    </row>
    <row r="17" spans="1:8" ht="12.75">
      <c r="A17" s="11">
        <v>5</v>
      </c>
      <c r="B17" s="12" t="s">
        <v>40</v>
      </c>
      <c r="C17" s="33">
        <f t="shared" si="0"/>
        <v>2715</v>
      </c>
      <c r="D17" s="33">
        <f>D18</f>
        <v>0</v>
      </c>
      <c r="E17" s="33">
        <f>E18</f>
        <v>1739</v>
      </c>
      <c r="F17" s="33">
        <f>F18</f>
        <v>0</v>
      </c>
      <c r="G17" s="33">
        <f>G18</f>
        <v>976</v>
      </c>
      <c r="H17" s="33">
        <f>H18</f>
        <v>0</v>
      </c>
    </row>
    <row r="18" spans="1:8" s="10" customFormat="1" ht="25.5">
      <c r="A18" s="15" t="s">
        <v>11</v>
      </c>
      <c r="B18" s="16" t="s">
        <v>132</v>
      </c>
      <c r="C18" s="31">
        <f t="shared" si="0"/>
        <v>2715</v>
      </c>
      <c r="D18" s="31"/>
      <c r="E18" s="31">
        <v>1739</v>
      </c>
      <c r="F18" s="31"/>
      <c r="G18" s="31">
        <v>976</v>
      </c>
      <c r="H18" s="31"/>
    </row>
    <row r="19" spans="1:9" ht="12.75">
      <c r="A19" s="11">
        <v>6</v>
      </c>
      <c r="B19" s="12" t="s">
        <v>41</v>
      </c>
      <c r="C19" s="33">
        <f t="shared" si="0"/>
        <v>55869</v>
      </c>
      <c r="D19" s="33">
        <f>D20+D21+D22+D23+D24+D25</f>
        <v>0</v>
      </c>
      <c r="E19" s="33">
        <f>E20+E21+E22+E23+E24+E25</f>
        <v>42598</v>
      </c>
      <c r="F19" s="33">
        <f>F20+F21+F22+F23+F24+F25</f>
        <v>0</v>
      </c>
      <c r="G19" s="33">
        <f>G20+G21+G22+G23+G24+G25</f>
        <v>13271</v>
      </c>
      <c r="H19" s="33">
        <f>H20+H21+H22+H23+H24+H25</f>
        <v>0</v>
      </c>
      <c r="I19" s="30"/>
    </row>
    <row r="20" spans="1:9" ht="25.5">
      <c r="A20" s="13" t="s">
        <v>12</v>
      </c>
      <c r="B20" s="16" t="s">
        <v>81</v>
      </c>
      <c r="C20" s="32">
        <f aca="true" t="shared" si="1" ref="C20:C25">D20+E20+G20+H20</f>
        <v>774</v>
      </c>
      <c r="D20" s="48"/>
      <c r="E20" s="32">
        <v>373</v>
      </c>
      <c r="F20" s="32"/>
      <c r="G20" s="32">
        <v>401</v>
      </c>
      <c r="H20" s="46"/>
      <c r="I20" s="30"/>
    </row>
    <row r="21" spans="1:8" s="10" customFormat="1" ht="12.75">
      <c r="A21" s="15" t="s">
        <v>13</v>
      </c>
      <c r="B21" s="16" t="s">
        <v>57</v>
      </c>
      <c r="C21" s="32">
        <f t="shared" si="1"/>
        <v>32088</v>
      </c>
      <c r="D21" s="31"/>
      <c r="E21" s="31">
        <v>26633</v>
      </c>
      <c r="F21" s="31"/>
      <c r="G21" s="31">
        <v>5455</v>
      </c>
      <c r="H21" s="45"/>
    </row>
    <row r="22" spans="1:8" s="10" customFormat="1" ht="12.75">
      <c r="A22" s="15" t="s">
        <v>143</v>
      </c>
      <c r="B22" s="16" t="s">
        <v>58</v>
      </c>
      <c r="C22" s="32">
        <f t="shared" si="1"/>
        <v>16318</v>
      </c>
      <c r="D22" s="31"/>
      <c r="E22" s="31">
        <v>10558</v>
      </c>
      <c r="F22" s="31"/>
      <c r="G22" s="31">
        <v>5760</v>
      </c>
      <c r="H22" s="45"/>
    </row>
    <row r="23" spans="1:8" s="10" customFormat="1" ht="12.75">
      <c r="A23" s="15" t="s">
        <v>144</v>
      </c>
      <c r="B23" s="16" t="s">
        <v>80</v>
      </c>
      <c r="C23" s="32">
        <f t="shared" si="1"/>
        <v>2265</v>
      </c>
      <c r="D23" s="31"/>
      <c r="E23" s="31">
        <v>1880</v>
      </c>
      <c r="F23" s="31"/>
      <c r="G23" s="31">
        <v>385</v>
      </c>
      <c r="H23" s="45"/>
    </row>
    <row r="24" spans="1:8" s="10" customFormat="1" ht="12.75">
      <c r="A24" s="15" t="s">
        <v>145</v>
      </c>
      <c r="B24" s="16" t="s">
        <v>66</v>
      </c>
      <c r="C24" s="32">
        <f t="shared" si="1"/>
        <v>4200</v>
      </c>
      <c r="D24" s="31"/>
      <c r="E24" s="31">
        <v>3154</v>
      </c>
      <c r="F24" s="31"/>
      <c r="G24" s="31">
        <v>1046</v>
      </c>
      <c r="H24" s="45"/>
    </row>
    <row r="25" spans="1:8" s="10" customFormat="1" ht="12.75">
      <c r="A25" s="34" t="s">
        <v>146</v>
      </c>
      <c r="B25" s="16" t="s">
        <v>109</v>
      </c>
      <c r="C25" s="32">
        <f t="shared" si="1"/>
        <v>224</v>
      </c>
      <c r="D25" s="31"/>
      <c r="E25" s="31"/>
      <c r="F25" s="31"/>
      <c r="G25" s="31">
        <v>224</v>
      </c>
      <c r="H25" s="45"/>
    </row>
    <row r="26" spans="1:8" ht="12.75">
      <c r="A26" s="11">
        <v>7</v>
      </c>
      <c r="B26" s="12" t="s">
        <v>42</v>
      </c>
      <c r="C26" s="33">
        <f>D26+E26+G26+H26</f>
        <v>2500</v>
      </c>
      <c r="D26" s="33">
        <f>D27+D28</f>
        <v>0</v>
      </c>
      <c r="E26" s="33">
        <f>E27+E28</f>
        <v>500</v>
      </c>
      <c r="F26" s="33">
        <f>F27+F28</f>
        <v>0</v>
      </c>
      <c r="G26" s="33">
        <f>G27+G28</f>
        <v>2000</v>
      </c>
      <c r="H26" s="33">
        <f>H27+H28</f>
        <v>0</v>
      </c>
    </row>
    <row r="27" spans="1:8" s="10" customFormat="1" ht="12.75">
      <c r="A27" s="15" t="s">
        <v>14</v>
      </c>
      <c r="B27" s="16" t="s">
        <v>110</v>
      </c>
      <c r="C27" s="32">
        <f>D27+E27+G27+H27</f>
        <v>2400</v>
      </c>
      <c r="D27" s="31"/>
      <c r="E27" s="31">
        <v>500</v>
      </c>
      <c r="F27" s="31"/>
      <c r="G27" s="31">
        <v>1900</v>
      </c>
      <c r="H27" s="31"/>
    </row>
    <row r="28" spans="1:8" s="10" customFormat="1" ht="12.75">
      <c r="A28" s="15" t="s">
        <v>15</v>
      </c>
      <c r="B28" s="16" t="s">
        <v>82</v>
      </c>
      <c r="C28" s="32">
        <f>D28+E28+G28+H28</f>
        <v>100</v>
      </c>
      <c r="D28" s="31"/>
      <c r="E28" s="31"/>
      <c r="F28" s="31"/>
      <c r="G28" s="31">
        <v>100</v>
      </c>
      <c r="H28" s="31"/>
    </row>
    <row r="29" spans="1:8" ht="12.75">
      <c r="A29" s="11">
        <v>8</v>
      </c>
      <c r="B29" s="12" t="s">
        <v>43</v>
      </c>
      <c r="C29" s="33">
        <f>D29+E29+G29+H29</f>
        <v>21483</v>
      </c>
      <c r="D29" s="33">
        <f>D30+D31+D32+D33+D34+D35</f>
        <v>0</v>
      </c>
      <c r="E29" s="33">
        <f>E30+E31+E32+E33+E34+E35</f>
        <v>3698</v>
      </c>
      <c r="F29" s="33">
        <f>F30+F31+F32+F33+F34+F35</f>
        <v>0</v>
      </c>
      <c r="G29" s="33">
        <f>G30+G31+G32+G33+G34+G35</f>
        <v>17760</v>
      </c>
      <c r="H29" s="33">
        <f>H30+H31+H32+H33+H34+H35</f>
        <v>25</v>
      </c>
    </row>
    <row r="30" spans="1:8" ht="12.75">
      <c r="A30" s="15" t="s">
        <v>16</v>
      </c>
      <c r="B30" s="26" t="s">
        <v>72</v>
      </c>
      <c r="C30" s="48">
        <f aca="true" t="shared" si="2" ref="C30:C35">D30+E30+G30+H30</f>
        <v>2664</v>
      </c>
      <c r="D30" s="48"/>
      <c r="E30" s="32">
        <v>2211</v>
      </c>
      <c r="F30" s="32"/>
      <c r="G30" s="32">
        <v>453</v>
      </c>
      <c r="H30" s="48"/>
    </row>
    <row r="31" spans="1:8" s="10" customFormat="1" ht="12.75" customHeight="1">
      <c r="A31" s="15" t="s">
        <v>147</v>
      </c>
      <c r="B31" s="16" t="s">
        <v>83</v>
      </c>
      <c r="C31" s="48">
        <f t="shared" si="2"/>
        <v>1340</v>
      </c>
      <c r="D31" s="31"/>
      <c r="E31" s="31">
        <v>420</v>
      </c>
      <c r="F31" s="31"/>
      <c r="G31" s="31">
        <v>920</v>
      </c>
      <c r="H31" s="31"/>
    </row>
    <row r="32" spans="1:8" s="10" customFormat="1" ht="12.75">
      <c r="A32" s="15" t="s">
        <v>131</v>
      </c>
      <c r="B32" s="16" t="s">
        <v>64</v>
      </c>
      <c r="C32" s="48">
        <f t="shared" si="2"/>
        <v>1110</v>
      </c>
      <c r="D32" s="31"/>
      <c r="E32" s="31">
        <v>249</v>
      </c>
      <c r="F32" s="31"/>
      <c r="G32" s="31">
        <v>861</v>
      </c>
      <c r="H32" s="31"/>
    </row>
    <row r="33" spans="1:8" s="10" customFormat="1" ht="12.75">
      <c r="A33" s="15" t="s">
        <v>148</v>
      </c>
      <c r="B33" s="16" t="s">
        <v>65</v>
      </c>
      <c r="C33" s="48">
        <f t="shared" si="2"/>
        <v>13494</v>
      </c>
      <c r="D33" s="31"/>
      <c r="E33" s="31">
        <v>818</v>
      </c>
      <c r="F33" s="45"/>
      <c r="G33" s="58">
        <v>12676</v>
      </c>
      <c r="H33" s="31"/>
    </row>
    <row r="34" spans="1:8" s="10" customFormat="1" ht="12.75">
      <c r="A34" s="15" t="s">
        <v>149</v>
      </c>
      <c r="B34" s="16" t="s">
        <v>84</v>
      </c>
      <c r="C34" s="48">
        <f t="shared" si="2"/>
        <v>1640</v>
      </c>
      <c r="D34" s="31"/>
      <c r="E34" s="31"/>
      <c r="F34" s="31"/>
      <c r="G34" s="31">
        <v>1615</v>
      </c>
      <c r="H34" s="31">
        <v>25</v>
      </c>
    </row>
    <row r="35" spans="1:8" s="10" customFormat="1" ht="12.75">
      <c r="A35" s="15" t="s">
        <v>150</v>
      </c>
      <c r="B35" s="16" t="s">
        <v>62</v>
      </c>
      <c r="C35" s="48">
        <f t="shared" si="2"/>
        <v>1235</v>
      </c>
      <c r="D35" s="31"/>
      <c r="E35" s="31"/>
      <c r="F35" s="31"/>
      <c r="G35" s="31">
        <v>1235</v>
      </c>
      <c r="H35" s="45"/>
    </row>
    <row r="36" spans="1:8" ht="12.75">
      <c r="A36" s="11">
        <v>9</v>
      </c>
      <c r="B36" s="12" t="s">
        <v>44</v>
      </c>
      <c r="C36" s="33">
        <f>D36+E36+G36+H36</f>
        <v>3579</v>
      </c>
      <c r="D36" s="33">
        <f>D38+D37</f>
        <v>0</v>
      </c>
      <c r="E36" s="33">
        <f>E38+E37</f>
        <v>2585</v>
      </c>
      <c r="F36" s="33">
        <f>F38+F37</f>
        <v>0</v>
      </c>
      <c r="G36" s="33">
        <f>G38+G37</f>
        <v>994</v>
      </c>
      <c r="H36" s="33">
        <f>H38+H37</f>
        <v>0</v>
      </c>
    </row>
    <row r="37" spans="1:8" s="10" customFormat="1" ht="12.75">
      <c r="A37" s="15" t="s">
        <v>17</v>
      </c>
      <c r="B37" s="16" t="s">
        <v>67</v>
      </c>
      <c r="C37" s="48">
        <f>D37+E37+G37+H37</f>
        <v>1227</v>
      </c>
      <c r="D37" s="31"/>
      <c r="E37" s="31">
        <v>932</v>
      </c>
      <c r="F37" s="31"/>
      <c r="G37" s="31">
        <v>295</v>
      </c>
      <c r="H37" s="31"/>
    </row>
    <row r="38" spans="1:8" s="10" customFormat="1" ht="12.75">
      <c r="A38" s="15" t="s">
        <v>18</v>
      </c>
      <c r="B38" s="16" t="s">
        <v>59</v>
      </c>
      <c r="C38" s="48">
        <f>D38+E38+G38+H38</f>
        <v>2352</v>
      </c>
      <c r="D38" s="31"/>
      <c r="E38" s="31">
        <v>1653</v>
      </c>
      <c r="F38" s="31"/>
      <c r="G38" s="31">
        <v>699</v>
      </c>
      <c r="H38" s="31"/>
    </row>
    <row r="39" spans="1:8" ht="12.75">
      <c r="A39" s="11">
        <v>10</v>
      </c>
      <c r="B39" s="12" t="s">
        <v>45</v>
      </c>
      <c r="C39" s="33">
        <f>SUM(D39,E39,G39,H39)</f>
        <v>25835</v>
      </c>
      <c r="D39" s="33">
        <f>SUM(D40:D41)</f>
        <v>0</v>
      </c>
      <c r="E39" s="33">
        <f>SUM(E40:E41)</f>
        <v>21124</v>
      </c>
      <c r="F39" s="33">
        <f>SUM(F40:F41)</f>
        <v>0</v>
      </c>
      <c r="G39" s="33">
        <f>SUM(G40:G41)</f>
        <v>4711</v>
      </c>
      <c r="H39" s="33">
        <f>SUM(H40:H41)</f>
        <v>0</v>
      </c>
    </row>
    <row r="40" spans="1:8" s="10" customFormat="1" ht="25.5">
      <c r="A40" s="15" t="s">
        <v>19</v>
      </c>
      <c r="B40" s="16" t="s">
        <v>68</v>
      </c>
      <c r="C40" s="31">
        <f>D40+E40+G40+H40</f>
        <v>19079</v>
      </c>
      <c r="D40" s="31"/>
      <c r="E40" s="31">
        <v>15517</v>
      </c>
      <c r="F40" s="31"/>
      <c r="G40" s="58">
        <v>3562</v>
      </c>
      <c r="H40" s="45"/>
    </row>
    <row r="41" spans="1:8" s="10" customFormat="1" ht="12.75">
      <c r="A41" s="15" t="s">
        <v>20</v>
      </c>
      <c r="B41" s="16" t="s">
        <v>56</v>
      </c>
      <c r="C41" s="31">
        <f>D41+E41+G41+H41</f>
        <v>6756</v>
      </c>
      <c r="D41" s="31"/>
      <c r="E41" s="31">
        <v>5607</v>
      </c>
      <c r="F41" s="31"/>
      <c r="G41" s="31">
        <v>1149</v>
      </c>
      <c r="H41" s="45"/>
    </row>
    <row r="42" spans="1:8" ht="12.75">
      <c r="A42" s="11">
        <v>11</v>
      </c>
      <c r="B42" s="12" t="s">
        <v>46</v>
      </c>
      <c r="C42" s="33">
        <f>D42+E42+G42+H42</f>
        <v>90826</v>
      </c>
      <c r="D42" s="33">
        <f>D43+D44+D45+D47+D48+D49</f>
        <v>0</v>
      </c>
      <c r="E42" s="33">
        <f>E43+E44+E45+E46+E47+E48+E49</f>
        <v>80933</v>
      </c>
      <c r="F42" s="33">
        <f>F43+F44+F45+F47+F48+F49</f>
        <v>0</v>
      </c>
      <c r="G42" s="33">
        <f>G43+G44+G45+G47+G48+G49</f>
        <v>9863</v>
      </c>
      <c r="H42" s="33">
        <f>H43+H44+H45+H47+H48+H49</f>
        <v>30</v>
      </c>
    </row>
    <row r="43" spans="1:8" s="10" customFormat="1" ht="12.75">
      <c r="A43" s="34" t="s">
        <v>21</v>
      </c>
      <c r="B43" s="16" t="s">
        <v>61</v>
      </c>
      <c r="C43" s="48">
        <f aca="true" t="shared" si="3" ref="C43:C49">D43+E43+G43+H43</f>
        <v>3138</v>
      </c>
      <c r="D43" s="31"/>
      <c r="E43" s="31">
        <v>2605</v>
      </c>
      <c r="F43" s="31"/>
      <c r="G43" s="31">
        <v>503</v>
      </c>
      <c r="H43" s="31">
        <v>30</v>
      </c>
    </row>
    <row r="44" spans="1:8" s="10" customFormat="1" ht="12.75">
      <c r="A44" s="34" t="s">
        <v>112</v>
      </c>
      <c r="B44" s="16" t="s">
        <v>69</v>
      </c>
      <c r="C44" s="48">
        <f t="shared" si="3"/>
        <v>360</v>
      </c>
      <c r="D44" s="31"/>
      <c r="E44" s="31">
        <v>288</v>
      </c>
      <c r="F44" s="31"/>
      <c r="G44" s="31">
        <v>72</v>
      </c>
      <c r="H44" s="45"/>
    </row>
    <row r="45" spans="1:8" s="10" customFormat="1" ht="12.75">
      <c r="A45" s="34" t="s">
        <v>113</v>
      </c>
      <c r="B45" s="16" t="s">
        <v>60</v>
      </c>
      <c r="C45" s="48">
        <f t="shared" si="3"/>
        <v>2586</v>
      </c>
      <c r="D45" s="31"/>
      <c r="E45" s="31">
        <v>2146</v>
      </c>
      <c r="F45" s="31"/>
      <c r="G45" s="31">
        <v>440</v>
      </c>
      <c r="H45" s="45"/>
    </row>
    <row r="46" spans="1:8" s="10" customFormat="1" ht="25.5">
      <c r="A46" s="34" t="s">
        <v>151</v>
      </c>
      <c r="B46" s="16" t="s">
        <v>161</v>
      </c>
      <c r="C46" s="48">
        <f t="shared" si="3"/>
        <v>300</v>
      </c>
      <c r="D46" s="31"/>
      <c r="E46" s="31">
        <v>300</v>
      </c>
      <c r="F46" s="31"/>
      <c r="G46" s="31"/>
      <c r="H46" s="45"/>
    </row>
    <row r="47" spans="1:8" s="10" customFormat="1" ht="12.75">
      <c r="A47" s="34" t="s">
        <v>152</v>
      </c>
      <c r="B47" s="16" t="s">
        <v>63</v>
      </c>
      <c r="C47" s="48">
        <f t="shared" si="3"/>
        <v>36122</v>
      </c>
      <c r="D47" s="31"/>
      <c r="E47" s="32">
        <v>35822</v>
      </c>
      <c r="F47" s="32"/>
      <c r="G47" s="32">
        <v>300</v>
      </c>
      <c r="H47" s="45"/>
    </row>
    <row r="48" spans="1:8" s="10" customFormat="1" ht="25.5">
      <c r="A48" s="34" t="s">
        <v>153</v>
      </c>
      <c r="B48" s="16" t="s">
        <v>71</v>
      </c>
      <c r="C48" s="48">
        <f t="shared" si="3"/>
        <v>36139</v>
      </c>
      <c r="D48" s="31"/>
      <c r="E48" s="31">
        <v>29995</v>
      </c>
      <c r="F48" s="31"/>
      <c r="G48" s="31">
        <v>6144</v>
      </c>
      <c r="H48" s="45"/>
    </row>
    <row r="49" spans="1:8" s="10" customFormat="1" ht="12.75">
      <c r="A49" s="34" t="s">
        <v>154</v>
      </c>
      <c r="B49" s="16" t="s">
        <v>111</v>
      </c>
      <c r="C49" s="48">
        <f t="shared" si="3"/>
        <v>12181</v>
      </c>
      <c r="D49" s="31"/>
      <c r="E49" s="31">
        <v>9777</v>
      </c>
      <c r="F49" s="31"/>
      <c r="G49" s="58">
        <v>2404</v>
      </c>
      <c r="H49" s="31"/>
    </row>
    <row r="50" spans="1:8" ht="12.75">
      <c r="A50" s="11" t="s">
        <v>155</v>
      </c>
      <c r="B50" s="12" t="s">
        <v>114</v>
      </c>
      <c r="C50" s="33">
        <f>D50+E50+G50+H50</f>
        <v>691</v>
      </c>
      <c r="D50" s="33">
        <f>D51+D52+D53</f>
        <v>0</v>
      </c>
      <c r="E50" s="33">
        <f>E51+E52+E53</f>
        <v>0</v>
      </c>
      <c r="F50" s="33">
        <f>F51+F52+F53</f>
        <v>0</v>
      </c>
      <c r="G50" s="33">
        <f>G51+G52+G53</f>
        <v>691</v>
      </c>
      <c r="H50" s="33">
        <f>H51+H52+H53</f>
        <v>0</v>
      </c>
    </row>
    <row r="51" spans="1:8" ht="12.75">
      <c r="A51" s="13" t="s">
        <v>74</v>
      </c>
      <c r="B51" s="14" t="s">
        <v>115</v>
      </c>
      <c r="C51" s="32">
        <f>D51+E51+G51+H51</f>
        <v>391</v>
      </c>
      <c r="D51" s="48"/>
      <c r="E51" s="48"/>
      <c r="F51" s="48"/>
      <c r="G51" s="32">
        <v>391</v>
      </c>
      <c r="H51" s="48"/>
    </row>
    <row r="52" spans="1:8" ht="12.75">
      <c r="A52" s="13" t="s">
        <v>75</v>
      </c>
      <c r="B52" s="14" t="s">
        <v>116</v>
      </c>
      <c r="C52" s="32">
        <f>D52+E52+G52+H52</f>
        <v>200</v>
      </c>
      <c r="D52" s="48"/>
      <c r="E52" s="48"/>
      <c r="F52" s="48"/>
      <c r="G52" s="32">
        <v>200</v>
      </c>
      <c r="H52" s="48"/>
    </row>
    <row r="53" spans="1:8" s="10" customFormat="1" ht="12.75">
      <c r="A53" s="15" t="s">
        <v>156</v>
      </c>
      <c r="B53" s="16" t="s">
        <v>117</v>
      </c>
      <c r="C53" s="32">
        <f>D53+E53+G53+H53</f>
        <v>100</v>
      </c>
      <c r="D53" s="32"/>
      <c r="E53" s="32"/>
      <c r="F53" s="32"/>
      <c r="G53" s="32">
        <v>100</v>
      </c>
      <c r="H53" s="31"/>
    </row>
    <row r="54" spans="1:8" ht="12.75">
      <c r="A54" s="27">
        <v>13</v>
      </c>
      <c r="B54" s="28" t="s">
        <v>73</v>
      </c>
      <c r="C54" s="50">
        <f>SUM(D54:H54)</f>
        <v>70</v>
      </c>
      <c r="D54" s="50">
        <f>D55+D56</f>
        <v>0</v>
      </c>
      <c r="E54" s="50">
        <f>SUM(E55:E56)</f>
        <v>0</v>
      </c>
      <c r="F54" s="50">
        <f>SUM(F55:F56)</f>
        <v>0</v>
      </c>
      <c r="G54" s="50">
        <f>SUM(G55:G56)</f>
        <v>70</v>
      </c>
      <c r="H54" s="50">
        <f>SUM(H55:H56)</f>
        <v>0</v>
      </c>
    </row>
    <row r="55" spans="1:8" ht="12.75">
      <c r="A55" s="29" t="s">
        <v>157</v>
      </c>
      <c r="B55" s="16" t="s">
        <v>85</v>
      </c>
      <c r="C55" s="31">
        <f>D55+E55+G55+H55</f>
        <v>20</v>
      </c>
      <c r="D55" s="31"/>
      <c r="E55" s="31"/>
      <c r="F55" s="31"/>
      <c r="G55" s="31">
        <v>20</v>
      </c>
      <c r="H55" s="31"/>
    </row>
    <row r="56" spans="1:8" ht="12.75">
      <c r="A56" s="15" t="s">
        <v>158</v>
      </c>
      <c r="B56" s="16" t="s">
        <v>86</v>
      </c>
      <c r="C56" s="31">
        <f>D56+E56+G56+D58</f>
        <v>50</v>
      </c>
      <c r="D56" s="31"/>
      <c r="E56" s="31"/>
      <c r="F56" s="31"/>
      <c r="G56" s="31">
        <v>50</v>
      </c>
      <c r="H56" s="31"/>
    </row>
    <row r="57" spans="1:8" ht="12.75">
      <c r="A57" s="36">
        <v>14</v>
      </c>
      <c r="B57" s="37" t="s">
        <v>93</v>
      </c>
      <c r="C57" s="54">
        <f>D57+E57+G57+H57</f>
        <v>1874</v>
      </c>
      <c r="D57" s="54">
        <f>D58</f>
        <v>0</v>
      </c>
      <c r="E57" s="54">
        <f>E58</f>
        <v>1499</v>
      </c>
      <c r="F57" s="54"/>
      <c r="G57" s="54">
        <f>G58</f>
        <v>375</v>
      </c>
      <c r="H57" s="54">
        <f>H58</f>
        <v>0</v>
      </c>
    </row>
    <row r="58" spans="1:8" ht="14.25" customHeight="1">
      <c r="A58" s="34" t="s">
        <v>159</v>
      </c>
      <c r="B58" s="16" t="s">
        <v>92</v>
      </c>
      <c r="C58" s="32">
        <f>D58+E58+G58+H58</f>
        <v>1874</v>
      </c>
      <c r="D58" s="31"/>
      <c r="E58" s="31">
        <v>1499</v>
      </c>
      <c r="F58" s="31"/>
      <c r="G58" s="31">
        <v>375</v>
      </c>
      <c r="H58" s="31"/>
    </row>
    <row r="59" spans="1:8" ht="12.75">
      <c r="A59" s="27">
        <v>15</v>
      </c>
      <c r="B59" s="28" t="s">
        <v>76</v>
      </c>
      <c r="C59" s="50">
        <f>D59+E59+G59+H59</f>
        <v>100</v>
      </c>
      <c r="D59" s="50">
        <f>D60</f>
        <v>0</v>
      </c>
      <c r="E59" s="50">
        <f>E60</f>
        <v>0</v>
      </c>
      <c r="F59" s="50"/>
      <c r="G59" s="50">
        <f>G60</f>
        <v>100</v>
      </c>
      <c r="H59" s="50">
        <f>H60</f>
        <v>0</v>
      </c>
    </row>
    <row r="60" spans="1:8" ht="12.75">
      <c r="A60" s="35" t="s">
        <v>160</v>
      </c>
      <c r="B60" s="14" t="s">
        <v>77</v>
      </c>
      <c r="C60" s="32">
        <f>D60+E60+G60+H60</f>
        <v>100</v>
      </c>
      <c r="D60" s="32"/>
      <c r="E60" s="32"/>
      <c r="F60" s="32"/>
      <c r="G60" s="32">
        <v>100</v>
      </c>
      <c r="H60" s="32"/>
    </row>
    <row r="61" spans="1:8" ht="12.75">
      <c r="A61" s="8" t="s">
        <v>22</v>
      </c>
      <c r="B61" s="9" t="s">
        <v>47</v>
      </c>
      <c r="C61" s="60">
        <f>SUM(D61,E61,G61,H61)</f>
        <v>1600</v>
      </c>
      <c r="D61" s="60">
        <f>D62+D65+D70</f>
        <v>0</v>
      </c>
      <c r="E61" s="60">
        <f>E62+E65+E70</f>
        <v>0</v>
      </c>
      <c r="F61" s="60"/>
      <c r="G61" s="60">
        <f>G62+G65+G70</f>
        <v>1600</v>
      </c>
      <c r="H61" s="60">
        <f>H62+H65+H70</f>
        <v>0</v>
      </c>
    </row>
    <row r="62" spans="1:8" s="10" customFormat="1" ht="12.75">
      <c r="A62" s="27">
        <v>1</v>
      </c>
      <c r="B62" s="40" t="s">
        <v>126</v>
      </c>
      <c r="C62" s="50">
        <f aca="true" t="shared" si="4" ref="C62:C70">D62+E62+G62+H62</f>
        <v>0</v>
      </c>
      <c r="D62" s="50">
        <f>D63</f>
        <v>0</v>
      </c>
      <c r="E62" s="50">
        <f>E63</f>
        <v>0</v>
      </c>
      <c r="F62" s="50"/>
      <c r="G62" s="50">
        <f>G63+G64</f>
        <v>0</v>
      </c>
      <c r="H62" s="50">
        <f>H63</f>
        <v>0</v>
      </c>
    </row>
    <row r="63" spans="1:8" s="10" customFormat="1" ht="12.75">
      <c r="A63" s="34" t="s">
        <v>2</v>
      </c>
      <c r="B63" s="16" t="s">
        <v>125</v>
      </c>
      <c r="C63" s="32">
        <f t="shared" si="4"/>
        <v>0</v>
      </c>
      <c r="D63" s="31"/>
      <c r="E63" s="31"/>
      <c r="F63" s="31"/>
      <c r="G63" s="31">
        <v>0</v>
      </c>
      <c r="H63" s="31"/>
    </row>
    <row r="64" spans="1:8" s="10" customFormat="1" ht="12.75">
      <c r="A64" s="34" t="s">
        <v>3</v>
      </c>
      <c r="B64" s="16" t="s">
        <v>136</v>
      </c>
      <c r="C64" s="32">
        <f t="shared" si="4"/>
        <v>0</v>
      </c>
      <c r="D64" s="31"/>
      <c r="E64" s="31"/>
      <c r="F64" s="31"/>
      <c r="G64" s="31">
        <v>0</v>
      </c>
      <c r="H64" s="31"/>
    </row>
    <row r="65" spans="1:8" s="10" customFormat="1" ht="12.75">
      <c r="A65" s="27" t="s">
        <v>119</v>
      </c>
      <c r="B65" s="40" t="s">
        <v>121</v>
      </c>
      <c r="C65" s="33">
        <f t="shared" si="4"/>
        <v>500</v>
      </c>
      <c r="D65" s="33">
        <f>D66+D67+D68+D69</f>
        <v>0</v>
      </c>
      <c r="E65" s="33">
        <f>E66+E67+E68+E69</f>
        <v>0</v>
      </c>
      <c r="F65" s="33"/>
      <c r="G65" s="33">
        <f>G66+G67+G68+G69</f>
        <v>500</v>
      </c>
      <c r="H65" s="33">
        <f>H66+H67+H68+H69</f>
        <v>0</v>
      </c>
    </row>
    <row r="66" spans="1:8" s="10" customFormat="1" ht="12.75">
      <c r="A66" s="15" t="s">
        <v>4</v>
      </c>
      <c r="B66" s="16" t="s">
        <v>124</v>
      </c>
      <c r="C66" s="32">
        <f t="shared" si="4"/>
        <v>0</v>
      </c>
      <c r="D66" s="31"/>
      <c r="E66" s="31"/>
      <c r="F66" s="31"/>
      <c r="G66" s="31">
        <v>0</v>
      </c>
      <c r="H66" s="31"/>
    </row>
    <row r="67" spans="1:8" s="10" customFormat="1" ht="12.75">
      <c r="A67" s="15" t="s">
        <v>5</v>
      </c>
      <c r="B67" s="16" t="s">
        <v>122</v>
      </c>
      <c r="C67" s="32">
        <f t="shared" si="4"/>
        <v>500</v>
      </c>
      <c r="D67" s="31"/>
      <c r="E67" s="31"/>
      <c r="F67" s="31"/>
      <c r="G67" s="31">
        <v>500</v>
      </c>
      <c r="H67" s="45"/>
    </row>
    <row r="68" spans="1:8" s="10" customFormat="1" ht="12.75">
      <c r="A68" s="15" t="s">
        <v>6</v>
      </c>
      <c r="B68" s="16" t="s">
        <v>123</v>
      </c>
      <c r="C68" s="32">
        <f t="shared" si="4"/>
        <v>0</v>
      </c>
      <c r="D68" s="31"/>
      <c r="E68" s="31"/>
      <c r="F68" s="31"/>
      <c r="G68" s="31">
        <v>0</v>
      </c>
      <c r="H68" s="45"/>
    </row>
    <row r="69" spans="1:8" s="10" customFormat="1" ht="12.75">
      <c r="A69" s="13" t="s">
        <v>7</v>
      </c>
      <c r="B69" s="14" t="s">
        <v>127</v>
      </c>
      <c r="C69" s="32">
        <f t="shared" si="4"/>
        <v>0</v>
      </c>
      <c r="D69" s="32"/>
      <c r="E69" s="32"/>
      <c r="F69" s="32"/>
      <c r="G69" s="32">
        <v>0</v>
      </c>
      <c r="H69" s="44"/>
    </row>
    <row r="70" spans="1:8" s="10" customFormat="1" ht="12.75">
      <c r="A70" s="27" t="s">
        <v>120</v>
      </c>
      <c r="B70" s="12" t="s">
        <v>118</v>
      </c>
      <c r="C70" s="33">
        <f t="shared" si="4"/>
        <v>1100</v>
      </c>
      <c r="D70" s="33">
        <f>D71</f>
        <v>0</v>
      </c>
      <c r="E70" s="33">
        <f>E71</f>
        <v>0</v>
      </c>
      <c r="F70" s="33"/>
      <c r="G70" s="33">
        <f>G71</f>
        <v>1100</v>
      </c>
      <c r="H70" s="33">
        <f>H71</f>
        <v>0</v>
      </c>
    </row>
    <row r="71" spans="1:8" s="10" customFormat="1" ht="12.75">
      <c r="A71" s="15" t="s">
        <v>8</v>
      </c>
      <c r="B71" s="16" t="s">
        <v>87</v>
      </c>
      <c r="C71" s="31">
        <f>SUM(D71:G71)</f>
        <v>1100</v>
      </c>
      <c r="D71" s="31"/>
      <c r="E71" s="31"/>
      <c r="F71" s="31"/>
      <c r="G71" s="31">
        <v>1100</v>
      </c>
      <c r="H71" s="31"/>
    </row>
    <row r="72" spans="1:8" ht="12.75">
      <c r="A72" s="3" t="s">
        <v>23</v>
      </c>
      <c r="B72" s="4" t="s">
        <v>48</v>
      </c>
      <c r="C72" s="49">
        <f>D72+E72+G72+H72+F72</f>
        <v>415255</v>
      </c>
      <c r="D72" s="49">
        <f>D73+D91+D95</f>
        <v>700</v>
      </c>
      <c r="E72" s="49">
        <f>E73+E91+E95</f>
        <v>331861</v>
      </c>
      <c r="F72" s="49">
        <f>F73+F91</f>
        <v>0</v>
      </c>
      <c r="G72" s="49">
        <f>G73+G91+G95</f>
        <v>82639</v>
      </c>
      <c r="H72" s="49">
        <f>H73+H91+H95</f>
        <v>55</v>
      </c>
    </row>
    <row r="73" spans="1:8" ht="12.75">
      <c r="A73" s="17" t="s">
        <v>24</v>
      </c>
      <c r="B73" s="18" t="s">
        <v>49</v>
      </c>
      <c r="C73" s="59">
        <f>D73+E73+G73+H73+F73</f>
        <v>376124</v>
      </c>
      <c r="D73" s="59">
        <f>D74+D78+D80+D83+D85+D87</f>
        <v>700</v>
      </c>
      <c r="E73" s="59">
        <f>E74+E78+E80+E83+E85+E87</f>
        <v>299659</v>
      </c>
      <c r="F73" s="59">
        <f>F74+F78+F83+F80+F85+F87+F89</f>
        <v>0</v>
      </c>
      <c r="G73" s="59">
        <f>G74+G78+G80+G83+G85+G87</f>
        <v>75710</v>
      </c>
      <c r="H73" s="59">
        <f>H74+H78+H80+H83+H85+H87</f>
        <v>55</v>
      </c>
    </row>
    <row r="74" spans="1:8" ht="12.75">
      <c r="A74" s="11">
        <v>1</v>
      </c>
      <c r="B74" s="12" t="s">
        <v>70</v>
      </c>
      <c r="C74" s="33">
        <f>SUM(D74:G74)</f>
        <v>298113</v>
      </c>
      <c r="D74" s="33"/>
      <c r="E74" s="33">
        <f>SUM(E75:E77)</f>
        <v>298113</v>
      </c>
      <c r="F74" s="43"/>
      <c r="G74" s="33">
        <f>SUM(G75:G77)</f>
        <v>0</v>
      </c>
      <c r="H74" s="43"/>
    </row>
    <row r="75" spans="1:8" s="10" customFormat="1" ht="12.75">
      <c r="A75" s="15" t="s">
        <v>2</v>
      </c>
      <c r="B75" s="16" t="s">
        <v>89</v>
      </c>
      <c r="C75" s="31">
        <f aca="true" t="shared" si="5" ref="C75:C86">D75+E75+G75+H75</f>
        <v>175203</v>
      </c>
      <c r="D75" s="31"/>
      <c r="E75" s="31">
        <v>175203</v>
      </c>
      <c r="F75" s="45"/>
      <c r="G75" s="45"/>
      <c r="H75" s="45"/>
    </row>
    <row r="76" spans="1:8" s="10" customFormat="1" ht="25.5">
      <c r="A76" s="15" t="s">
        <v>3</v>
      </c>
      <c r="B76" s="16" t="s">
        <v>90</v>
      </c>
      <c r="C76" s="31">
        <f t="shared" si="5"/>
        <v>100274</v>
      </c>
      <c r="D76" s="31"/>
      <c r="E76" s="31">
        <v>100274</v>
      </c>
      <c r="F76" s="45"/>
      <c r="G76" s="45"/>
      <c r="H76" s="45"/>
    </row>
    <row r="77" spans="1:8" s="10" customFormat="1" ht="25.5">
      <c r="A77" s="15" t="s">
        <v>25</v>
      </c>
      <c r="B77" s="16" t="s">
        <v>91</v>
      </c>
      <c r="C77" s="31">
        <f>D77+E77+G77+H77</f>
        <v>22636</v>
      </c>
      <c r="D77" s="31"/>
      <c r="E77" s="31">
        <v>22636</v>
      </c>
      <c r="F77" s="45"/>
      <c r="G77" s="45"/>
      <c r="H77" s="45"/>
    </row>
    <row r="78" spans="1:8" s="10" customFormat="1" ht="12.75">
      <c r="A78" s="11">
        <v>2</v>
      </c>
      <c r="B78" s="12" t="s">
        <v>96</v>
      </c>
      <c r="C78" s="33">
        <f t="shared" si="5"/>
        <v>6</v>
      </c>
      <c r="D78" s="33">
        <f>D79</f>
        <v>0</v>
      </c>
      <c r="E78" s="33">
        <f>E79</f>
        <v>6</v>
      </c>
      <c r="F78" s="33"/>
      <c r="G78" s="33">
        <f>G79</f>
        <v>0</v>
      </c>
      <c r="H78" s="33">
        <f>H79</f>
        <v>0</v>
      </c>
    </row>
    <row r="79" spans="1:8" s="10" customFormat="1" ht="25.5">
      <c r="A79" s="15" t="s">
        <v>4</v>
      </c>
      <c r="B79" s="16" t="s">
        <v>98</v>
      </c>
      <c r="C79" s="32">
        <f t="shared" si="5"/>
        <v>6</v>
      </c>
      <c r="D79" s="31"/>
      <c r="E79" s="31">
        <v>6</v>
      </c>
      <c r="F79" s="31"/>
      <c r="G79" s="31"/>
      <c r="H79" s="31"/>
    </row>
    <row r="80" spans="1:8" ht="12.75">
      <c r="A80" s="11">
        <v>3</v>
      </c>
      <c r="B80" s="12" t="s">
        <v>138</v>
      </c>
      <c r="C80" s="33">
        <f t="shared" si="5"/>
        <v>75410</v>
      </c>
      <c r="D80" s="33">
        <f>D81+D82</f>
        <v>0</v>
      </c>
      <c r="E80" s="33">
        <f>E81+E82</f>
        <v>0</v>
      </c>
      <c r="F80" s="33"/>
      <c r="G80" s="33">
        <f>G81+G82</f>
        <v>75410</v>
      </c>
      <c r="H80" s="33">
        <f>H81+H82</f>
        <v>0</v>
      </c>
    </row>
    <row r="81" spans="1:8" ht="25.5">
      <c r="A81" s="13" t="s">
        <v>8</v>
      </c>
      <c r="B81" s="14" t="s">
        <v>95</v>
      </c>
      <c r="C81" s="32">
        <f t="shared" si="5"/>
        <v>1780</v>
      </c>
      <c r="D81" s="48"/>
      <c r="E81" s="48"/>
      <c r="F81" s="48"/>
      <c r="G81" s="32">
        <v>1780</v>
      </c>
      <c r="H81" s="32"/>
    </row>
    <row r="82" spans="1:8" s="10" customFormat="1" ht="25.5">
      <c r="A82" s="15" t="s">
        <v>9</v>
      </c>
      <c r="B82" s="16" t="s">
        <v>94</v>
      </c>
      <c r="C82" s="32">
        <f t="shared" si="5"/>
        <v>73630</v>
      </c>
      <c r="D82" s="31"/>
      <c r="E82" s="31"/>
      <c r="F82" s="31"/>
      <c r="G82" s="31">
        <v>73630</v>
      </c>
      <c r="H82" s="31"/>
    </row>
    <row r="83" spans="1:8" s="10" customFormat="1" ht="12.75">
      <c r="A83" s="11" t="s">
        <v>97</v>
      </c>
      <c r="B83" s="12" t="s">
        <v>99</v>
      </c>
      <c r="C83" s="33">
        <f t="shared" si="5"/>
        <v>55</v>
      </c>
      <c r="D83" s="33">
        <f>D84</f>
        <v>0</v>
      </c>
      <c r="E83" s="33">
        <f>E84</f>
        <v>0</v>
      </c>
      <c r="F83" s="33"/>
      <c r="G83" s="33">
        <f>G84</f>
        <v>0</v>
      </c>
      <c r="H83" s="33">
        <f>H84</f>
        <v>55</v>
      </c>
    </row>
    <row r="84" spans="1:8" s="10" customFormat="1" ht="25.5">
      <c r="A84" s="15" t="s">
        <v>10</v>
      </c>
      <c r="B84" s="16" t="s">
        <v>100</v>
      </c>
      <c r="C84" s="48">
        <f t="shared" si="5"/>
        <v>55</v>
      </c>
      <c r="D84" s="31"/>
      <c r="E84" s="31"/>
      <c r="F84" s="31"/>
      <c r="G84" s="31"/>
      <c r="H84" s="31">
        <v>55</v>
      </c>
    </row>
    <row r="85" spans="1:8" s="10" customFormat="1" ht="12.75">
      <c r="A85" s="3" t="s">
        <v>101</v>
      </c>
      <c r="B85" s="4" t="s">
        <v>102</v>
      </c>
      <c r="C85" s="49">
        <f t="shared" si="5"/>
        <v>630</v>
      </c>
      <c r="D85" s="49">
        <f>D86</f>
        <v>0</v>
      </c>
      <c r="E85" s="49">
        <f>E86</f>
        <v>330</v>
      </c>
      <c r="F85" s="49"/>
      <c r="G85" s="49">
        <f>G86</f>
        <v>300</v>
      </c>
      <c r="H85" s="49">
        <f>H86</f>
        <v>0</v>
      </c>
    </row>
    <row r="86" spans="1:8" s="10" customFormat="1" ht="12.75">
      <c r="A86" s="15" t="s">
        <v>11</v>
      </c>
      <c r="B86" s="16" t="s">
        <v>103</v>
      </c>
      <c r="C86" s="48">
        <f t="shared" si="5"/>
        <v>630</v>
      </c>
      <c r="D86" s="31"/>
      <c r="E86" s="31">
        <v>330</v>
      </c>
      <c r="F86" s="31"/>
      <c r="G86" s="31">
        <v>300</v>
      </c>
      <c r="H86" s="31"/>
    </row>
    <row r="87" spans="1:8" ht="12.75">
      <c r="A87" s="11">
        <v>6</v>
      </c>
      <c r="B87" s="12" t="s">
        <v>104</v>
      </c>
      <c r="C87" s="33">
        <f>SUM(D87,E87,G87,H87)</f>
        <v>1910</v>
      </c>
      <c r="D87" s="33">
        <f>SUM(D88:D90)</f>
        <v>700</v>
      </c>
      <c r="E87" s="33">
        <f>SUM(E88:E90)</f>
        <v>1210</v>
      </c>
      <c r="F87" s="43"/>
      <c r="G87" s="33">
        <f>SUM(G88:G90)</f>
        <v>0</v>
      </c>
      <c r="H87" s="33">
        <f>SUM(H88:H90)</f>
        <v>0</v>
      </c>
    </row>
    <row r="88" spans="1:8" s="10" customFormat="1" ht="25.5">
      <c r="A88" s="15" t="s">
        <v>12</v>
      </c>
      <c r="B88" s="16" t="s">
        <v>105</v>
      </c>
      <c r="C88" s="31">
        <f aca="true" t="shared" si="6" ref="C88:C94">D88+E88+G88+H88</f>
        <v>1910</v>
      </c>
      <c r="D88" s="31">
        <v>700</v>
      </c>
      <c r="E88" s="31">
        <v>1210</v>
      </c>
      <c r="F88" s="45"/>
      <c r="G88" s="45"/>
      <c r="H88" s="31"/>
    </row>
    <row r="89" spans="1:8" s="10" customFormat="1" ht="12.75">
      <c r="A89" s="41">
        <v>7</v>
      </c>
      <c r="B89" s="42" t="s">
        <v>134</v>
      </c>
      <c r="C89" s="50">
        <f>D89+E89+F89+G89+H89</f>
        <v>0</v>
      </c>
      <c r="D89" s="50"/>
      <c r="E89" s="50"/>
      <c r="F89" s="50">
        <f>F90</f>
        <v>0</v>
      </c>
      <c r="G89" s="47"/>
      <c r="H89" s="50"/>
    </row>
    <row r="90" spans="1:8" s="10" customFormat="1" ht="12.75">
      <c r="A90" s="15" t="s">
        <v>14</v>
      </c>
      <c r="B90" s="16" t="s">
        <v>135</v>
      </c>
      <c r="C90" s="51">
        <f>D90+E90+F90+G90+H90</f>
        <v>0</v>
      </c>
      <c r="D90" s="31"/>
      <c r="E90" s="31"/>
      <c r="F90" s="31">
        <v>0</v>
      </c>
      <c r="G90" s="45"/>
      <c r="H90" s="31"/>
    </row>
    <row r="91" spans="1:18" s="38" customFormat="1" ht="12.75">
      <c r="A91" s="3" t="s">
        <v>26</v>
      </c>
      <c r="B91" s="4" t="s">
        <v>50</v>
      </c>
      <c r="C91" s="49">
        <f t="shared" si="6"/>
        <v>4239</v>
      </c>
      <c r="D91" s="49">
        <f>D92+D93+D94</f>
        <v>0</v>
      </c>
      <c r="E91" s="49">
        <f>E92+E93+E94</f>
        <v>0</v>
      </c>
      <c r="F91" s="49"/>
      <c r="G91" s="49">
        <f>G92+G93+G94</f>
        <v>4239</v>
      </c>
      <c r="H91" s="49">
        <f>H92+H93+H94</f>
        <v>0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8" ht="12.75">
      <c r="A92" s="19">
        <v>1</v>
      </c>
      <c r="B92" s="20" t="s">
        <v>106</v>
      </c>
      <c r="C92" s="48">
        <f t="shared" si="6"/>
        <v>9</v>
      </c>
      <c r="D92" s="53"/>
      <c r="E92" s="53"/>
      <c r="F92" s="53"/>
      <c r="G92" s="52">
        <v>9</v>
      </c>
      <c r="H92" s="53"/>
    </row>
    <row r="93" spans="1:8" s="10" customFormat="1" ht="25.5">
      <c r="A93" s="15">
        <v>2</v>
      </c>
      <c r="B93" s="16" t="s">
        <v>107</v>
      </c>
      <c r="C93" s="48">
        <f t="shared" si="6"/>
        <v>645</v>
      </c>
      <c r="D93" s="31"/>
      <c r="E93" s="31"/>
      <c r="F93" s="31"/>
      <c r="G93" s="31">
        <v>645</v>
      </c>
      <c r="H93" s="31"/>
    </row>
    <row r="94" spans="1:8" s="10" customFormat="1" ht="12.75">
      <c r="A94" s="15">
        <v>3</v>
      </c>
      <c r="B94" s="16" t="s">
        <v>108</v>
      </c>
      <c r="C94" s="48">
        <f t="shared" si="6"/>
        <v>3585</v>
      </c>
      <c r="D94" s="31"/>
      <c r="E94" s="31"/>
      <c r="F94" s="31"/>
      <c r="G94" s="31">
        <v>3585</v>
      </c>
      <c r="H94" s="31"/>
    </row>
    <row r="95" spans="1:8" ht="12.75">
      <c r="A95" s="17" t="s">
        <v>27</v>
      </c>
      <c r="B95" s="18" t="s">
        <v>128</v>
      </c>
      <c r="C95" s="59">
        <f>D95+E95+G95+H95</f>
        <v>34892</v>
      </c>
      <c r="D95" s="59">
        <f>D96</f>
        <v>0</v>
      </c>
      <c r="E95" s="59">
        <f>E96</f>
        <v>32202</v>
      </c>
      <c r="F95" s="59"/>
      <c r="G95" s="59">
        <f>G96</f>
        <v>2690</v>
      </c>
      <c r="H95" s="59">
        <f>H96</f>
        <v>0</v>
      </c>
    </row>
    <row r="96" spans="1:8" ht="12.75">
      <c r="A96" s="17">
        <v>1</v>
      </c>
      <c r="B96" s="16" t="s">
        <v>129</v>
      </c>
      <c r="C96" s="48">
        <f>D96+E96+G96+H96</f>
        <v>34892</v>
      </c>
      <c r="D96" s="48"/>
      <c r="E96" s="48">
        <v>32202</v>
      </c>
      <c r="F96" s="48"/>
      <c r="G96" s="48">
        <v>2690</v>
      </c>
      <c r="H96" s="48"/>
    </row>
    <row r="97" spans="1:8" ht="12.75">
      <c r="A97" s="65" t="s">
        <v>51</v>
      </c>
      <c r="B97" s="65"/>
      <c r="C97" s="49">
        <f aca="true" t="shared" si="7" ref="C97:H97">C72</f>
        <v>415255</v>
      </c>
      <c r="D97" s="49">
        <f t="shared" si="7"/>
        <v>700</v>
      </c>
      <c r="E97" s="49">
        <f t="shared" si="7"/>
        <v>331861</v>
      </c>
      <c r="F97" s="49">
        <f t="shared" si="7"/>
        <v>0</v>
      </c>
      <c r="G97" s="49">
        <f t="shared" si="7"/>
        <v>82639</v>
      </c>
      <c r="H97" s="49">
        <f t="shared" si="7"/>
        <v>55</v>
      </c>
    </row>
    <row r="98" spans="1:8" ht="12.75">
      <c r="A98" s="66" t="s">
        <v>52</v>
      </c>
      <c r="B98" s="66"/>
      <c r="C98" s="61">
        <f aca="true" t="shared" si="8" ref="C98:H98">C4</f>
        <v>415255</v>
      </c>
      <c r="D98" s="61">
        <f t="shared" si="8"/>
        <v>700</v>
      </c>
      <c r="E98" s="61">
        <f t="shared" si="8"/>
        <v>331861</v>
      </c>
      <c r="F98" s="61">
        <f t="shared" si="8"/>
        <v>0</v>
      </c>
      <c r="G98" s="61">
        <f t="shared" si="8"/>
        <v>82639</v>
      </c>
      <c r="H98" s="61">
        <f t="shared" si="8"/>
        <v>55</v>
      </c>
    </row>
    <row r="99" spans="1:8" ht="12.75">
      <c r="A99" s="67" t="s">
        <v>53</v>
      </c>
      <c r="B99" s="67"/>
      <c r="C99" s="62">
        <f aca="true" t="shared" si="9" ref="C99:H99">C97-C98</f>
        <v>0</v>
      </c>
      <c r="D99" s="62">
        <f t="shared" si="9"/>
        <v>0</v>
      </c>
      <c r="E99" s="62">
        <f t="shared" si="9"/>
        <v>0</v>
      </c>
      <c r="F99" s="62">
        <f t="shared" si="9"/>
        <v>0</v>
      </c>
      <c r="G99" s="62">
        <f t="shared" si="9"/>
        <v>0</v>
      </c>
      <c r="H99" s="62">
        <f t="shared" si="9"/>
        <v>0</v>
      </c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spans="3:8" ht="12.75">
      <c r="C119" s="21"/>
      <c r="H119" s="22"/>
    </row>
    <row r="120" ht="12.75">
      <c r="C120" s="21"/>
    </row>
    <row r="121" ht="12.75">
      <c r="C121" s="21"/>
    </row>
    <row r="122" ht="12.75">
      <c r="C122" s="21"/>
    </row>
  </sheetData>
  <sheetProtection/>
  <mergeCells count="4">
    <mergeCell ref="A97:B97"/>
    <mergeCell ref="A98:B98"/>
    <mergeCell ref="A99:B99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2016-12-23T10:08:02Z</cp:lastPrinted>
  <dcterms:created xsi:type="dcterms:W3CDTF">2011-12-20T13:26:46Z</dcterms:created>
  <dcterms:modified xsi:type="dcterms:W3CDTF">2016-12-27T12:53:47Z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